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1\Электронный аукцион\ГСМ на 2 кв. 2021\"/>
    </mc:Choice>
  </mc:AlternateContent>
  <bookViews>
    <workbookView xWindow="0" yWindow="0" windowWidth="28800" windowHeight="11700"/>
  </bookViews>
  <sheets>
    <sheet name="Расчет цены" sheetId="2" r:id="rId1"/>
  </sheets>
  <definedNames>
    <definedName name="_xlnm.Print_Area" localSheetId="0">'Расчет цены'!$A$1:$R$23</definedName>
  </definedNames>
  <calcPr calcId="162913" refMode="R1C1"/>
</workbook>
</file>

<file path=xl/calcChain.xml><?xml version="1.0" encoding="utf-8"?>
<calcChain xmlns="http://schemas.openxmlformats.org/spreadsheetml/2006/main">
  <c r="L10" i="2" l="1"/>
  <c r="M10" i="2" s="1"/>
  <c r="N10" i="2" s="1"/>
  <c r="O10" i="2"/>
  <c r="P10" i="2" s="1"/>
  <c r="Q10" i="2" s="1"/>
  <c r="R10" i="2" s="1"/>
  <c r="L11" i="2"/>
  <c r="M11" i="2" s="1"/>
  <c r="N11" i="2" s="1"/>
  <c r="O11" i="2"/>
  <c r="P11" i="2" s="1"/>
  <c r="Q11" i="2" s="1"/>
  <c r="R11" i="2" s="1"/>
  <c r="O9" i="2" l="1"/>
  <c r="P9" i="2" s="1"/>
  <c r="Q9" i="2" s="1"/>
  <c r="R9" i="2" s="1"/>
  <c r="L9" i="2"/>
  <c r="M9" i="2" s="1"/>
  <c r="N9" i="2" s="1"/>
  <c r="R12" i="2" l="1"/>
  <c r="L16" i="2" s="1"/>
</calcChain>
</file>

<file path=xl/sharedStrings.xml><?xml version="1.0" encoding="utf-8"?>
<sst xmlns="http://schemas.openxmlformats.org/spreadsheetml/2006/main" count="40" uniqueCount="36">
  <si>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</si>
  <si>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</si>
  <si>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</si>
  <si>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</si>
  <si>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</si>
  <si>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</si>
  <si>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</si>
  <si>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</si>
  <si>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</si>
  <si>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</si>
  <si>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</si>
  <si>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</si>
  <si>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</si>
  <si>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</si>
  <si>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</si>
  <si>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</si>
  <si>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</si>
  <si>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</si>
  <si>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</si>
  <si>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</si>
  <si>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</si>
  <si>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</si>
  <si>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>Бензин АИ-92-К5</t>
  </si>
  <si>
    <t>Бензин АИ-95-К5</t>
  </si>
  <si>
    <t>Дизельное топливо (ОПТИ) по сезону</t>
  </si>
  <si>
    <t>л</t>
  </si>
  <si>
    <t xml:space="preserve">   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</si>
  <si>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</si>
  <si>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</si>
  <si>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</si>
  <si>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>Поставка горюче-смазочных материалов  (ГСМ)  по топливным картам</t>
  </si>
  <si>
    <t>Исполнитель:                                                                                      Фоминых И. Г.</t>
  </si>
  <si>
    <t>Дата 25.02.2021 г.</t>
  </si>
  <si>
    <t>Поставщик № 1 исх. У-04-10/186 от 16.02.2021г.</t>
  </si>
  <si>
    <t>Поставщик №3  исх. № б/н от 25.02.2021г.</t>
  </si>
  <si>
    <t>Поставщик № 2 исх. № б/н от 24.02.2021г.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</si>
</sst>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7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jp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40822</xdr:colOff>
      <xdr:row>7</xdr:row>
      <xdr:rowOff>1632858</xdr:rowOff>
    </xdr:from>
    <xdr:to>
      <xdr:col>14</xdr:col>
      <xdr:colOff>1360716</xdr:colOff>
      <xdr:row>7</xdr:row>
      <xdr:rowOff>1973036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422" y="3385458"/>
          <a:ext cx="1319894" cy="340178"/>
        </a:xfrm>
        <a:prstGeom prst="rect">
          <a:avLst/>
        </a:prstGeom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96300" y="3152775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zoomScale="70" zoomScaleNormal="70" workbookViewId="0">
      <selection activeCell="X8" sqref="X8"/>
    </sheetView>
  </sheetViews>
  <sheetFormatPr defaultColWidth="9.140625" defaultRowHeight="12.75" x14ac:dyDescent="0.2"/>
  <cols>
    <col min="1" max="1" width="2.7109375" style="2" customWidth="1"/>
    <col min="2" max="2" width="26.28515625" style="46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24" ht="2.25" customHeight="1" x14ac:dyDescent="0.2"/>
    <row r="2" spans="1:24" ht="63" hidden="1" customHeight="1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4" ht="52.5" hidden="1" customHeight="1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24" ht="29.2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03" t="s">
        <v>27</v>
      </c>
      <c r="N4" s="104"/>
      <c r="O4" s="104"/>
      <c r="P4" s="104"/>
      <c r="Q4" s="70"/>
      <c r="R4" s="70"/>
    </row>
    <row r="5" spans="1:24" ht="27" customHeight="1" x14ac:dyDescent="0.3">
      <c r="A5" s="70"/>
      <c r="B5" s="48"/>
      <c r="C5" s="25"/>
      <c r="D5" s="25"/>
      <c r="E5" s="25"/>
      <c r="F5" s="25"/>
      <c r="G5" s="105" t="s">
        <v>30</v>
      </c>
      <c r="H5" s="106"/>
      <c r="I5" s="106"/>
      <c r="J5" s="106"/>
      <c r="K5" s="106"/>
      <c r="L5" s="106"/>
      <c r="M5" s="106"/>
      <c r="N5" s="106"/>
      <c r="O5" s="106"/>
      <c r="P5" s="25"/>
      <c r="Q5" s="25"/>
      <c r="R5" s="25"/>
    </row>
    <row r="6" spans="1:24" ht="40.5" customHeight="1" x14ac:dyDescent="0.2">
      <c r="A6" s="96" t="s">
        <v>16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24" ht="39" customHeight="1" x14ac:dyDescent="0.2">
      <c r="A7" s="97" t="s">
        <v>0</v>
      </c>
      <c r="B7" s="98" t="s">
        <v>14</v>
      </c>
      <c r="C7" s="99" t="s">
        <v>1</v>
      </c>
      <c r="D7" s="99" t="s">
        <v>2</v>
      </c>
      <c r="E7" s="85" t="s">
        <v>3</v>
      </c>
      <c r="F7" s="86"/>
      <c r="G7" s="101"/>
      <c r="H7" s="85" t="s">
        <v>9</v>
      </c>
      <c r="I7" s="86"/>
      <c r="J7" s="86"/>
      <c r="K7" s="87" t="s">
        <v>11</v>
      </c>
      <c r="L7" s="102" t="s">
        <v>17</v>
      </c>
      <c r="M7" s="102"/>
      <c r="N7" s="102"/>
      <c r="O7" s="81" t="s">
        <v>18</v>
      </c>
      <c r="P7" s="81"/>
      <c r="Q7" s="81"/>
      <c r="R7" s="81"/>
    </row>
    <row r="8" spans="1:24" ht="156" customHeight="1" x14ac:dyDescent="0.2">
      <c r="A8" s="97"/>
      <c r="B8" s="98"/>
      <c r="C8" s="100"/>
      <c r="D8" s="100"/>
      <c r="E8" s="42" t="s">
        <v>33</v>
      </c>
      <c r="F8" s="42" t="s">
        <v>35</v>
      </c>
      <c r="G8" s="42" t="s">
        <v>34</v>
      </c>
      <c r="H8" s="4" t="s">
        <v>10</v>
      </c>
      <c r="I8" s="4" t="s">
        <v>10</v>
      </c>
      <c r="J8" s="4" t="s">
        <v>10</v>
      </c>
      <c r="K8" s="88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24" s="69" customFormat="1" ht="33" customHeight="1" x14ac:dyDescent="0.2">
      <c r="A9" s="57">
        <v>1</v>
      </c>
      <c r="B9" s="58" t="s">
        <v>22</v>
      </c>
      <c r="C9" s="59" t="s">
        <v>25</v>
      </c>
      <c r="D9" s="60">
        <v>6000</v>
      </c>
      <c r="E9" s="61">
        <v>45.18</v>
      </c>
      <c r="F9" s="61">
        <v>43.62</v>
      </c>
      <c r="G9" s="61">
        <v>42.9</v>
      </c>
      <c r="H9" s="62"/>
      <c r="I9" s="62"/>
      <c r="J9" s="62"/>
      <c r="K9" s="63"/>
      <c r="L9" s="64">
        <f t="shared" ref="L9:L11" si="0">(E9+F9+G9)/3</f>
        <v>43.9</v>
      </c>
      <c r="M9" s="65">
        <f t="shared" ref="M9:M11" si="1">SQRT(((SUM((POWER(E9-L9,2)),(POWER(F9-L9,2)),(POWER(G9-L9,2)))/(COLUMNS(E9:G9)-1))))</f>
        <v>1.1655041827466781</v>
      </c>
      <c r="N9" s="65">
        <f t="shared" ref="N9:N11" si="2">M9/L9*100</f>
        <v>2.6549070222020004</v>
      </c>
      <c r="O9" s="66">
        <f t="shared" ref="O9:O11" si="3">((D9/3)*(SUM(E9:G9)))</f>
        <v>263400</v>
      </c>
      <c r="P9" s="67">
        <f t="shared" ref="P9:P11" si="4">O9/D9</f>
        <v>43.9</v>
      </c>
      <c r="Q9" s="66">
        <f t="shared" ref="Q9:Q11" si="5">ROUNDDOWN(P9,2)</f>
        <v>43.9</v>
      </c>
      <c r="R9" s="68">
        <f t="shared" ref="R9:R11" si="6">Q9*D9</f>
        <v>263400</v>
      </c>
    </row>
    <row r="10" spans="1:24" s="69" customFormat="1" ht="33" customHeight="1" x14ac:dyDescent="0.2">
      <c r="A10" s="57">
        <v>2</v>
      </c>
      <c r="B10" s="58" t="s">
        <v>23</v>
      </c>
      <c r="C10" s="59" t="s">
        <v>25</v>
      </c>
      <c r="D10" s="60">
        <v>3000</v>
      </c>
      <c r="E10" s="61">
        <v>48.34</v>
      </c>
      <c r="F10" s="42">
        <v>46.98</v>
      </c>
      <c r="G10" s="61">
        <v>45.5</v>
      </c>
      <c r="H10" s="62"/>
      <c r="I10" s="62"/>
      <c r="J10" s="62"/>
      <c r="K10" s="63"/>
      <c r="L10" s="64">
        <f t="shared" si="0"/>
        <v>46.94</v>
      </c>
      <c r="M10" s="65">
        <f t="shared" si="1"/>
        <v>1.4204224723651779</v>
      </c>
      <c r="N10" s="65">
        <f t="shared" si="2"/>
        <v>3.0260385009910058</v>
      </c>
      <c r="O10" s="66">
        <f t="shared" si="3"/>
        <v>140820</v>
      </c>
      <c r="P10" s="67">
        <f t="shared" si="4"/>
        <v>46.94</v>
      </c>
      <c r="Q10" s="66">
        <f t="shared" si="5"/>
        <v>46.94</v>
      </c>
      <c r="R10" s="68">
        <f t="shared" si="6"/>
        <v>140820</v>
      </c>
    </row>
    <row r="11" spans="1:24" s="69" customFormat="1" ht="33" customHeight="1" x14ac:dyDescent="0.2">
      <c r="A11" s="57">
        <v>3</v>
      </c>
      <c r="B11" s="58" t="s">
        <v>24</v>
      </c>
      <c r="C11" s="59" t="s">
        <v>25</v>
      </c>
      <c r="D11" s="60">
        <v>18000</v>
      </c>
      <c r="E11" s="61">
        <v>51.64</v>
      </c>
      <c r="F11" s="42">
        <v>51.69</v>
      </c>
      <c r="G11" s="61">
        <v>48.5</v>
      </c>
      <c r="H11" s="62"/>
      <c r="I11" s="62"/>
      <c r="J11" s="62"/>
      <c r="K11" s="63"/>
      <c r="L11" s="64">
        <f t="shared" si="0"/>
        <v>50.609999999999992</v>
      </c>
      <c r="M11" s="65">
        <f t="shared" si="1"/>
        <v>1.8274846100583169</v>
      </c>
      <c r="N11" s="65">
        <f t="shared" si="2"/>
        <v>3.6109160443752564</v>
      </c>
      <c r="O11" s="66">
        <f t="shared" si="3"/>
        <v>910979.99999999988</v>
      </c>
      <c r="P11" s="67">
        <f t="shared" si="4"/>
        <v>50.609999999999992</v>
      </c>
      <c r="Q11" s="66">
        <f t="shared" si="5"/>
        <v>50.61</v>
      </c>
      <c r="R11" s="68">
        <f t="shared" si="6"/>
        <v>910980</v>
      </c>
    </row>
    <row r="12" spans="1:24" s="1" customFormat="1" ht="15" customHeight="1" x14ac:dyDescent="0.2">
      <c r="A12" s="15"/>
      <c r="B12" s="16"/>
      <c r="C12" s="17"/>
      <c r="D12" s="41"/>
      <c r="E12" s="18"/>
      <c r="F12" s="18"/>
      <c r="G12" s="18"/>
      <c r="H12" s="18"/>
      <c r="I12" s="18"/>
      <c r="J12" s="18"/>
      <c r="K12" s="19"/>
      <c r="L12" s="20"/>
      <c r="M12" s="21"/>
      <c r="N12" s="51"/>
      <c r="O12" s="89" t="s">
        <v>13</v>
      </c>
      <c r="P12" s="89"/>
      <c r="Q12" s="90"/>
      <c r="R12" s="24">
        <f>SUM(R9:R11)</f>
        <v>1315200</v>
      </c>
    </row>
    <row r="13" spans="1:24" s="1" customFormat="1" ht="15" customHeight="1" x14ac:dyDescent="0.2">
      <c r="A13" s="72"/>
      <c r="B13" s="77" t="s">
        <v>28</v>
      </c>
      <c r="C13" s="17"/>
      <c r="D13" s="93">
        <v>1096000</v>
      </c>
      <c r="E13" s="94"/>
      <c r="F13" s="19"/>
      <c r="G13" s="19"/>
      <c r="H13" s="19"/>
      <c r="I13" s="19"/>
      <c r="J13" s="19"/>
      <c r="K13" s="19"/>
      <c r="L13" s="20"/>
      <c r="M13" s="73"/>
      <c r="N13" s="74"/>
      <c r="O13" s="75"/>
      <c r="P13" s="75"/>
      <c r="Q13" s="75"/>
      <c r="R13" s="76"/>
    </row>
    <row r="14" spans="1:24" s="1" customFormat="1" ht="15" customHeight="1" x14ac:dyDescent="0.2">
      <c r="A14" s="72"/>
      <c r="B14" s="16"/>
      <c r="C14" s="17"/>
      <c r="D14" s="41"/>
      <c r="E14" s="19"/>
      <c r="F14" s="19"/>
      <c r="G14" s="19"/>
      <c r="H14" s="19"/>
      <c r="I14" s="19"/>
      <c r="J14" s="19"/>
      <c r="K14" s="19"/>
      <c r="L14" s="20"/>
      <c r="M14" s="73"/>
      <c r="N14" s="74"/>
      <c r="O14" s="75"/>
      <c r="P14" s="75"/>
      <c r="Q14" s="75"/>
      <c r="R14" s="76"/>
    </row>
    <row r="15" spans="1:24" s="1" customFormat="1" ht="15" customHeight="1" x14ac:dyDescent="0.2">
      <c r="A15" s="72"/>
      <c r="B15" s="77" t="s">
        <v>29</v>
      </c>
      <c r="C15" s="17"/>
      <c r="D15" s="93">
        <v>219200</v>
      </c>
      <c r="E15" s="94"/>
      <c r="F15" s="19"/>
      <c r="G15" s="19"/>
      <c r="H15" s="19"/>
      <c r="I15" s="19"/>
      <c r="J15" s="19"/>
      <c r="K15" s="19"/>
      <c r="L15" s="20"/>
      <c r="M15" s="73"/>
      <c r="N15" s="74"/>
      <c r="O15" s="75"/>
      <c r="P15" s="75"/>
      <c r="Q15" s="75"/>
      <c r="R15" s="76"/>
    </row>
    <row r="16" spans="1:24" s="7" customFormat="1" ht="35.25" customHeight="1" x14ac:dyDescent="0.25">
      <c r="A16" s="82" t="s">
        <v>21</v>
      </c>
      <c r="B16" s="82"/>
      <c r="C16" s="82"/>
      <c r="D16" s="82"/>
      <c r="E16" s="82"/>
      <c r="F16" s="82"/>
      <c r="G16" s="82"/>
      <c r="H16" s="82"/>
      <c r="I16" s="82"/>
      <c r="J16" s="82"/>
      <c r="K16" s="28"/>
      <c r="L16" s="31">
        <f>R12</f>
        <v>1315200</v>
      </c>
      <c r="M16" s="23" t="s">
        <v>8</v>
      </c>
      <c r="N16" s="52"/>
      <c r="O16" s="23"/>
      <c r="P16" s="23"/>
      <c r="Q16" s="23"/>
      <c r="R16" s="22"/>
      <c r="X16" s="71" t="s">
        <v>26</v>
      </c>
    </row>
    <row r="17" spans="1:18" ht="52.5" customHeight="1" x14ac:dyDescent="0.2">
      <c r="A17" s="83" t="s">
        <v>15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spans="1:18" ht="9" customHeight="1" x14ac:dyDescent="0.25">
      <c r="A18" s="14"/>
      <c r="B18" s="47"/>
      <c r="C18" s="33"/>
      <c r="D18" s="33"/>
      <c r="E18" s="33"/>
      <c r="F18" s="33"/>
      <c r="G18" s="34"/>
      <c r="H18" s="34"/>
      <c r="I18" s="34"/>
      <c r="J18" s="34"/>
      <c r="K18" s="34"/>
      <c r="L18" s="35"/>
      <c r="M18" s="33"/>
      <c r="N18" s="53"/>
      <c r="O18" s="10"/>
      <c r="P18" s="44"/>
      <c r="Q18" s="44"/>
      <c r="R18" s="44"/>
    </row>
    <row r="19" spans="1:18" s="8" customFormat="1" ht="15.75" customHeight="1" x14ac:dyDescent="0.25">
      <c r="A19" s="14"/>
      <c r="B19" s="92" t="s">
        <v>31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54"/>
      <c r="O19" s="29"/>
      <c r="P19" s="32"/>
      <c r="Q19" s="45"/>
    </row>
    <row r="20" spans="1:18" s="8" customFormat="1" ht="15.75" x14ac:dyDescent="0.25">
      <c r="A20" s="43"/>
      <c r="B20" s="36"/>
      <c r="C20" s="36"/>
      <c r="D20" s="33"/>
      <c r="E20" s="37"/>
      <c r="F20" s="38"/>
      <c r="G20" s="39"/>
      <c r="H20" s="39"/>
      <c r="I20" s="39"/>
      <c r="J20" s="39"/>
      <c r="K20" s="39"/>
      <c r="L20" s="40"/>
      <c r="M20" s="40"/>
      <c r="N20" s="55"/>
      <c r="O20" s="13"/>
      <c r="P20" s="32"/>
      <c r="Q20" s="45"/>
    </row>
    <row r="21" spans="1:18" s="8" customFormat="1" ht="33" customHeight="1" x14ac:dyDescent="0.25">
      <c r="A21" s="43"/>
      <c r="B21" s="78" t="s">
        <v>32</v>
      </c>
      <c r="C21" s="78"/>
      <c r="D21" s="78"/>
      <c r="E21" s="78"/>
      <c r="F21" s="78"/>
      <c r="G21" s="39"/>
      <c r="H21" s="39"/>
      <c r="I21" s="39"/>
      <c r="J21" s="39"/>
      <c r="K21" s="39"/>
      <c r="L21" s="40"/>
      <c r="M21" s="40"/>
      <c r="N21" s="55"/>
      <c r="O21" s="13"/>
    </row>
    <row r="22" spans="1:18" ht="19.5" customHeight="1" x14ac:dyDescent="0.25">
      <c r="A22" s="79"/>
      <c r="B22" s="79"/>
      <c r="C22" s="91"/>
      <c r="D22" s="91"/>
      <c r="E22" s="91"/>
      <c r="F22" s="91"/>
      <c r="L22" s="30"/>
      <c r="M22" s="9"/>
      <c r="N22" s="56"/>
      <c r="O22" s="9"/>
    </row>
    <row r="23" spans="1:18" s="8" customFormat="1" ht="15.75" x14ac:dyDescent="0.25">
      <c r="A23" s="80"/>
      <c r="B23" s="80"/>
      <c r="C23" s="80"/>
      <c r="D23" s="10"/>
      <c r="E23" s="11"/>
      <c r="F23" s="12"/>
      <c r="L23" s="27"/>
      <c r="M23" s="29"/>
      <c r="N23" s="54"/>
      <c r="O23" s="29"/>
    </row>
  </sheetData>
  <mergeCells count="23"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G5:O5"/>
    <mergeCell ref="B21:F21"/>
    <mergeCell ref="A22:B22"/>
    <mergeCell ref="A23:C23"/>
    <mergeCell ref="O7:R7"/>
    <mergeCell ref="A16:J16"/>
    <mergeCell ref="A17:R17"/>
    <mergeCell ref="H7:J7"/>
    <mergeCell ref="K7:K8"/>
    <mergeCell ref="O12:Q12"/>
    <mergeCell ref="C22:F22"/>
    <mergeCell ref="B19:M19"/>
    <mergeCell ref="D13:E13"/>
    <mergeCell ref="D15:E1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2021-02-25T12:06:57Z</cp:lastPrinted>
  <dcterms:created xsi:type="dcterms:W3CDTF">2014-01-15T18:15:09Z</dcterms:created>
  <dcterms:modified xsi:type="dcterms:W3CDTF">2021-02-25T12:08:05Z</dcterms:modified>
</cp:coreProperties>
</file>